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43\"/>
    </mc:Choice>
  </mc:AlternateContent>
  <xr:revisionPtr revIDLastSave="0" documentId="13_ncr:1_{CA0CB6F8-080E-4C39-AF0D-4154E6E5419E}" xr6:coauthVersionLast="47" xr6:coauthVersionMax="47" xr10:uidLastSave="{00000000-0000-0000-0000-000000000000}"/>
  <bookViews>
    <workbookView xWindow="0" yWindow="2064" windowWidth="17640" windowHeight="11280" tabRatio="796" activeTab="5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53-02-01(1)" sheetId="6" r:id="rId6"/>
    <sheet name="ОСР 553-09-01(1)" sheetId="7" r:id="rId7"/>
    <sheet name="ОСР 553-12-01(1)" sheetId="8" r:id="rId8"/>
    <sheet name="ОСР 525-02-01" sheetId="9" r:id="rId9"/>
    <sheet name="ОСР 525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5" i="2" l="1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1" i="2"/>
  <c r="G61" i="2"/>
  <c r="F61" i="2"/>
  <c r="E61" i="2"/>
  <c r="D61" i="2"/>
  <c r="H60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E46" i="1"/>
  <c r="C46" i="1"/>
  <c r="C44" i="1"/>
  <c r="E42" i="1"/>
  <c r="C42" i="1"/>
  <c r="C41" i="1"/>
  <c r="I40" i="1"/>
  <c r="C40" i="1"/>
  <c r="I39" i="1"/>
  <c r="C39" i="1"/>
  <c r="I38" i="1"/>
  <c r="C38" i="1"/>
  <c r="I37" i="1"/>
  <c r="C37" i="1"/>
  <c r="I36" i="1"/>
  <c r="C34" i="1"/>
  <c r="E32" i="1"/>
  <c r="C32" i="1"/>
  <c r="C31" i="1"/>
  <c r="C30" i="1"/>
</calcChain>
</file>

<file path=xl/sharedStrings.xml><?xml version="1.0" encoding="utf-8"?>
<sst xmlns="http://schemas.openxmlformats.org/spreadsheetml/2006/main" count="408" uniqueCount="174">
  <si>
    <t>СВОДКА ЗАТРАТ</t>
  </si>
  <si>
    <t>P_0243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</si>
  <si>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</si>
  <si>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</si>
  <si>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</si>
  <si>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</si>
  <si>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</si>
  <si>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</si>
  <si>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</si>
  <si>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</si>
  <si>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</si>
  <si>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</si>
  <si>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</si>
  <si>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</si>
  <si>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</si>
  <si>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</si>
  <si>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</si>
  <si>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</si>
  <si>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</si>
  <si>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</si>
  <si>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</si>
  <si>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</si>
  <si>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</si>
  <si>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</si>
  <si>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</si>
  <si>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</si>
  <si>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</si>
  <si>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</si>
  <si>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</si>
  <si>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</si>
  <si>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</si>
  <si>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</si>
  <si>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</si>
  <si>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</si>
  <si>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</si>
  <si>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</si>
  <si>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</si>
  <si>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</si>
  <si>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</si>
  <si>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</si>
  <si>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</si>
  <si>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</si>
  <si>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Реконструкция ВЛ одноцепная</t>
  </si>
  <si>
    <t>Монтаж (реконструкция) КТП (киоск)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</si>
  <si>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</si>
  <si>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</si>
  <si>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</si>
  <si>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</si>
  <si>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</si>
  <si>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</si>
  <si>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</si>
  <si>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</si>
  <si>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</si>
  <si>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</si>
  <si>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</si>
  <si>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</si>
  <si>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</si>
  <si>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</si>
  <si>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</si>
  <si>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</si>
  <si>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</si>
  <si>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</si>
  <si>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</si>
  <si>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</si>
  <si>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</si>
  <si>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</si>
  <si>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</si>
  <si>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</si>
  <si>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</si>
  <si>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</si>
  <si>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</si>
  <si>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</si>
  <si>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ОСР-553-09-01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</si>
  <si>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</si>
  <si>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</si>
  <si>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</si>
  <si>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</si>
  <si>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</si>
  <si>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</si>
  <si>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</si>
  <si>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</si>
  <si>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</si>
  <si>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</si>
  <si>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</si>
  <si>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</si>
  <si>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</si>
  <si>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</si>
  <si>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</si>
  <si>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</si>
  <si>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</si>
  <si>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</si>
  <si>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</si>
  <si>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</si>
  <si>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</si>
  <si>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</si>
  <si>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</si>
  <si>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</si>
  <si>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</si>
  <si>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</si>
  <si>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"Реконструкция КТП СОК 355/100 кВА с заменой КТП" Красноярский район Самарская область</t>
  </si>
  <si>
    <t>Наименование локальных сметных расчетов (смет), затрат</t>
  </si>
  <si>
    <t>ЛС-553-01</t>
  </si>
  <si>
    <t>Итого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</si>
  <si>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</si>
  <si>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</si>
  <si>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</si>
  <si>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</si>
  <si>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</si>
  <si>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</si>
  <si>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Реконструкция КТП СОК 355/100 кВА с заменой КТП Красноярский район Самарская область</t>
  </si>
  <si>
    <t>ЛС-553-02</t>
  </si>
  <si>
    <t>ЛС-553-09-02</t>
  </si>
  <si>
    <t>ПНР Замена КТП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</si>
  <si>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</si>
  <si>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</si>
  <si>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</si>
  <si>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</si>
  <si>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</si>
  <si>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</si>
  <si>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</si>
  <si>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</si>
  <si>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</si>
  <si>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</si>
  <si>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</si>
  <si>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</si>
  <si>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</si>
  <si>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</si>
  <si>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</si>
  <si>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</si>
  <si>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</si>
  <si>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</si>
  <si>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</si>
  <si>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</si>
  <si>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</si>
  <si>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ОСР 556-12-01</t>
  </si>
  <si>
    <t>шт</t>
  </si>
  <si>
    <t>"Реконструкция  КТП КЯР 418/160 кВА с заменой КТП" Красноярский район Самарская область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</si>
  <si>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</si>
  <si>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</si>
  <si>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</si>
  <si>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"Реконструкция КТП КЯР 418/160 кВА с заменой КТП" Красноярский район Самарская область</t>
  </si>
  <si>
    <t>ОСР 556-02-01</t>
  </si>
  <si>
    <t>Замена КТП КЯР 418/160 кВА</t>
  </si>
  <si>
    <t>Реконструкция КТП КЯР 418/160 кВА с заменой КТП Красноярский район Самарская область</t>
  </si>
  <si>
    <t>ОСР 556-09-01</t>
  </si>
  <si>
    <t>ПНР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</si>
  <si>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</si>
  <si>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</si>
  <si>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</si>
  <si>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</si>
  <si>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</si>
  <si>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</si>
  <si>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</si>
  <si>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</si>
  <si>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</si>
  <si>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</si>
  <si>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</si>
  <si>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самонесущий изолированный СИП-2 3х95+1х95-0,6/1</t>
  </si>
  <si>
    <t>ФСБЦ-21.2.01.01-0038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</si>
  <si>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</si>
  <si>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Комплектная однотрансформаторная подстанция мощностью 100кВА,напряжением 6/0,4кВ, исполнение В-В-В</t>
  </si>
  <si>
    <t>10/0,4</t>
  </si>
  <si>
    <t>Исх.№313 от 17.05.2024г. "ВЭМ" п.1</t>
  </si>
  <si>
    <t>Светильник ДКУ-50W IP65</t>
  </si>
  <si>
    <t>Реконструкция ВЛ-0,4 кВ от КТП 234/100 кВА с заменой КТП 10/0,4кВ 0,25 МВА Кинельский район Самарская область (0,25 МВА, 0,98км, установка приборов учета 48 т.у.)</t>
  </si>
  <si>
    <t>Реконструкция ВЛ-0,4 кВ от КТП 234/100 кВА с заменой КТП 10/0,4кВ 0,25 МВА Кинельский район Самарская область (0,25 МВА, 0,98км, установка приборов учета 48 т.у.)</t>
  </si>
  <si>
    <t>Реконструкция ВЛ-0,4 кВ от КТП 234/100 кВА с заменой КТП 10/0,4кВ 0,25 МВА Кинельский район Самарская область (0,25 МВА, 0,98км, установка приборов учета 48 т.у.)</t>
  </si>
  <si>
    <t>Реконструкция ВЛ-0,4 кВ от КТП 234/100 кВА с заменой КТП 10/0,4кВ 0,25 МВА Кинельский район Самарская область (0,25 МВА, 0,98км, установка приборов учета 48 т.у.)</t>
  </si>
  <si>
    <t>Реконструкция ВЛ-0,4 кВ от КТП 234/100 кВА с заменой КТП 10/0,4кВ 0,25 МВА Кинельский район Самарская область (0,25 МВА, 0,98км, установка приборов учета 48 т.у.)</t>
  </si>
  <si>
    <t>Реконструкция ВЛ-0,4 кВ от КТП 234/100 кВА с заменой КТП 10/0,4кВ 0,25 МВА Кинельский район Самарская область (0,25 МВА, 0,98км, установка приборов учета 48 т.у.)</t>
  </si>
  <si>
    <t>Реконструкция ВЛ-0,4 кВ от КТП 234/100 кВА с заменой КТП 10/0,4кВ 0,25 МВА Кинельский район Самарская область (0,25 МВА, 0,98км, установка приборов учета 48 т.у.)</t>
  </si>
  <si>
    <t>Реконструкция ВЛ-0,4 кВ от КТП 234/100 кВА с заменой КТП 10/0,4кВ 0,25 МВА Кинельский район Самарская область (0,25 МВА, 0,98км, установка приборов учета 48 т.у.)</t>
  </si>
  <si>
    <t>Реконструкция ВЛ-0,4 кВ от КТП 234/100 кВА с заменой КТП 10/0,4кВ 0,25 МВА Кинельский район Самарская область (0,25 МВА, 0,98км, установка приборов учета 48 т.у.)</t>
  </si>
  <si>
    <t>Реконструкция ВЛ-0,4 кВ от КТП 234/100 кВА с заменой КТП 10/0,4кВ 0,25 МВА Кинельский район Самарская область (0,25 МВА, 0,98км, установка приборов учета 48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</si>
</sst>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_-* #\ ##0.00000_-;\-* #\ ##0.00000_-;_-* &quot;-&quot;??_-;_-@_-"/>
    <numFmt numFmtId="179" formatCode="#\ ##0.000000"/>
    <numFmt numFmtId="180" formatCode="0.00000"/>
    <numFmt numFmtId="181" formatCode="_-* #\ ##0.00000000_-;\-* #\ ##0.000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8" fontId="13" fillId="0" borderId="1" xfId="1" applyNumberFormat="1" applyFont="1" applyFill="1" applyBorder="1" applyAlignment="1">
      <alignment vertical="center" wrapText="1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14" fillId="0" borderId="1" xfId="1" applyNumberFormat="1" applyFont="1" applyFill="1" applyBorder="1" applyAlignment="1">
      <alignment horizontal="center" vertical="center" wrapText="1"/>
    </xf>
    <xf numFmtId="179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80" fontId="8" fillId="0" borderId="0" xfId="4" applyNumberFormat="1" applyFont="1" applyAlignment="1">
      <alignment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81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opLeftCell="B16" zoomScale="90" zoomScaleNormal="90" workbookViewId="0">
      <selection activeCell="C46" sqref="C4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33203125" customWidth="1"/>
    <col min="9" max="9" width="19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5" t="s">
        <v>0</v>
      </c>
      <c r="B12" s="85"/>
      <c r="C12" s="85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>
        <v>16674</v>
      </c>
    </row>
    <row r="15" spans="1:3" ht="15.75" customHeight="1">
      <c r="A15" s="24"/>
      <c r="B15" s="24"/>
      <c r="C15" s="24"/>
    </row>
    <row r="16" spans="1:3" ht="20.25" customHeight="1">
      <c r="A16" s="86" t="s">
        <v>1</v>
      </c>
      <c r="B16" s="86"/>
      <c r="C16" s="86"/>
    </row>
    <row r="17" spans="1:9" ht="15.75" customHeight="1">
      <c r="A17" s="87" t="s">
        <v>2</v>
      </c>
      <c r="B17" s="87"/>
      <c r="C17" s="87"/>
    </row>
    <row r="18" spans="1:9" ht="15.75" customHeight="1">
      <c r="A18" s="24"/>
      <c r="B18" s="24"/>
      <c r="C18" s="24"/>
    </row>
    <row r="19" spans="1:9" ht="72" customHeight="1">
      <c r="A19" s="88" t="s">
        <v>164</v>
      </c>
      <c r="B19" s="88"/>
      <c r="C19" s="88"/>
    </row>
    <row r="20" spans="1:9" ht="15.75" customHeight="1">
      <c r="A20" s="87" t="s">
        <v>3</v>
      </c>
      <c r="B20" s="87"/>
      <c r="C20" s="87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9" t="s">
        <v>7</v>
      </c>
      <c r="B25" s="90"/>
      <c r="C25" s="91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2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82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82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3"/>
    </row>
    <row r="32" spans="1:9" ht="15.6">
      <c r="A32" s="50">
        <v>3</v>
      </c>
      <c r="B32" s="53" t="s">
        <v>22</v>
      </c>
      <c r="C32" s="65">
        <f>C30*I36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3"/>
    </row>
    <row r="33" spans="1:9" ht="15.6">
      <c r="A33" s="50"/>
      <c r="B33" s="53" t="s">
        <v>23</v>
      </c>
      <c r="C33" s="61">
        <v>0.87</v>
      </c>
      <c r="D33" s="57"/>
      <c r="E33" s="66"/>
      <c r="F33" s="67"/>
      <c r="G33" s="68"/>
      <c r="H33" s="60"/>
      <c r="I33" s="83"/>
    </row>
    <row r="34" spans="1:9" ht="15.6">
      <c r="A34" s="50"/>
      <c r="B34" s="53" t="s">
        <v>24</v>
      </c>
      <c r="C34" s="69">
        <f>C32*C33</f>
        <v>0</v>
      </c>
      <c r="D34" s="57"/>
      <c r="E34" s="66"/>
      <c r="F34" s="67"/>
      <c r="G34" s="68"/>
      <c r="H34" s="60"/>
      <c r="I34" s="83"/>
    </row>
    <row r="35" spans="1:9" ht="15.6">
      <c r="A35" s="89" t="s">
        <v>25</v>
      </c>
      <c r="B35" s="90"/>
      <c r="C35" s="91"/>
      <c r="D35" s="51"/>
      <c r="E35" s="70"/>
      <c r="F35" s="71"/>
      <c r="G35" s="59">
        <v>2024</v>
      </c>
      <c r="H35" s="60">
        <v>109.113503262205</v>
      </c>
      <c r="I35" s="83"/>
    </row>
    <row r="36" spans="1:9" ht="15.6">
      <c r="A36" s="50">
        <v>1</v>
      </c>
      <c r="B36" s="53" t="s">
        <v>8</v>
      </c>
      <c r="C36" s="54"/>
      <c r="D36" s="51"/>
      <c r="E36" s="72"/>
      <c r="F36" s="73"/>
      <c r="G36" s="59">
        <v>2025</v>
      </c>
      <c r="H36" s="60">
        <v>107.81631706396399</v>
      </c>
      <c r="I36" s="84">
        <f>(H36+100)/200</f>
        <v>1.0390815853198201</v>
      </c>
    </row>
    <row r="37" spans="1:9" ht="15.6">
      <c r="A37" s="55" t="s">
        <v>10</v>
      </c>
      <c r="B37" s="53" t="s">
        <v>11</v>
      </c>
      <c r="C37" s="74">
        <f>ССР!D75+ССР!E75</f>
        <v>11826.134009802599</v>
      </c>
      <c r="D37" s="57"/>
      <c r="E37" s="72"/>
      <c r="F37" s="57"/>
      <c r="G37" s="59">
        <v>2026</v>
      </c>
      <c r="H37" s="60">
        <v>105.262896868962</v>
      </c>
      <c r="I37" s="84">
        <f>(H37+100)/200*H36/100</f>
        <v>1.1065344785145901</v>
      </c>
    </row>
    <row r="38" spans="1:9" ht="15.6">
      <c r="A38" s="55" t="s">
        <v>15</v>
      </c>
      <c r="B38" s="53" t="s">
        <v>16</v>
      </c>
      <c r="C38" s="74">
        <f>ССР!F75</f>
        <v>3772.2863130184301</v>
      </c>
      <c r="D38" s="57"/>
      <c r="E38" s="72"/>
      <c r="F38" s="57"/>
      <c r="G38" s="59">
        <v>2027</v>
      </c>
      <c r="H38" s="60">
        <v>104.420897989339</v>
      </c>
      <c r="I38" s="84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4">
        <f>(ССР!G71)*1.2</f>
        <v>1620.8022284726201</v>
      </c>
      <c r="D39" s="57"/>
      <c r="E39" s="72"/>
      <c r="F39" s="57"/>
      <c r="G39" s="59">
        <v>2028</v>
      </c>
      <c r="H39" s="60">
        <v>104.420897989339</v>
      </c>
      <c r="I39" s="84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4">
        <f>C37+C38+C39</f>
        <v>17219.222551293598</v>
      </c>
      <c r="D40" s="62"/>
      <c r="E40" s="66"/>
      <c r="F40" s="67"/>
      <c r="G40" s="59">
        <v>2029</v>
      </c>
      <c r="H40" s="60">
        <v>104.420897989339</v>
      </c>
      <c r="I40" s="84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2869.87042129361</v>
      </c>
      <c r="D41" s="57"/>
      <c r="E41" s="72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5">
        <f>C40*I37</f>
        <v>19053.663446222301</v>
      </c>
      <c r="D42" s="57"/>
      <c r="E42" s="66">
        <f>D42-C42</f>
        <v>-19053.663446222301</v>
      </c>
      <c r="F42" s="67"/>
      <c r="G42" s="51"/>
      <c r="H42" s="51"/>
      <c r="I42" s="51"/>
    </row>
    <row r="43" spans="1:9" ht="15.6">
      <c r="A43" s="50"/>
      <c r="B43" s="53" t="s">
        <v>23</v>
      </c>
      <c r="C43" s="61">
        <v>0.87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24</v>
      </c>
      <c r="C44" s="69">
        <f>ROUND(C42*C43,5)</f>
        <v>16576.6872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4"/>
      <c r="D45" s="57"/>
      <c r="E45" s="76"/>
      <c r="F45" s="57"/>
      <c r="G45" s="51"/>
      <c r="H45" s="51"/>
      <c r="I45" s="51"/>
    </row>
    <row r="46" spans="1:9" ht="15.6">
      <c r="A46" s="50"/>
      <c r="B46" s="53" t="s">
        <v>26</v>
      </c>
      <c r="C46" s="77">
        <f>C34+C44</f>
        <v>16576.6872</v>
      </c>
      <c r="D46" s="57"/>
      <c r="E46" s="66">
        <f>D46-C46</f>
        <v>-16576.6872</v>
      </c>
      <c r="F46" s="67"/>
      <c r="G46" s="51"/>
      <c r="H46" s="51"/>
      <c r="I46" s="78"/>
    </row>
    <row r="47" spans="1:9" ht="15.6">
      <c r="A47" s="52"/>
      <c r="B47" s="52"/>
      <c r="C47" s="52"/>
      <c r="D47" s="78"/>
      <c r="E47" s="51"/>
      <c r="F47" s="73"/>
      <c r="G47" s="51"/>
      <c r="H47" s="51"/>
      <c r="I47" s="51"/>
    </row>
    <row r="48" spans="1:9" ht="15.6">
      <c r="A48" s="79" t="s">
        <v>27</v>
      </c>
      <c r="B48" s="52"/>
      <c r="C48" s="52"/>
      <c r="D48" s="80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8" t="s">
        <v>173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82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4</v>
      </c>
      <c r="B10" s="95" t="s">
        <v>30</v>
      </c>
      <c r="C10" s="95" t="s">
        <v>100</v>
      </c>
      <c r="D10" s="92" t="s">
        <v>32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82</v>
      </c>
      <c r="D13" s="32">
        <v>0</v>
      </c>
      <c r="E13" s="32">
        <v>0</v>
      </c>
      <c r="F13" s="32">
        <v>0</v>
      </c>
      <c r="G13" s="32">
        <v>845.02499999999998</v>
      </c>
      <c r="H13" s="32">
        <v>845.02499999999998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845.02499999999998</v>
      </c>
      <c r="H14" s="32">
        <v>845.02499999999998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topLeftCell="A42" zoomScale="55" zoomScaleNormal="55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117</v>
      </c>
      <c r="B1" s="10" t="s">
        <v>118</v>
      </c>
      <c r="C1" s="10" t="s">
        <v>119</v>
      </c>
      <c r="D1" s="10" t="s">
        <v>120</v>
      </c>
      <c r="E1" s="10" t="s">
        <v>121</v>
      </c>
      <c r="F1" s="10" t="s">
        <v>122</v>
      </c>
      <c r="G1" s="10" t="s">
        <v>123</v>
      </c>
      <c r="H1" s="10" t="s">
        <v>124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6" t="s">
        <v>99</v>
      </c>
      <c r="B3" s="97"/>
      <c r="C3" s="11"/>
      <c r="D3" s="12">
        <v>386.20222401574</v>
      </c>
      <c r="E3" s="13"/>
      <c r="F3" s="13"/>
      <c r="G3" s="13"/>
      <c r="H3" s="14"/>
    </row>
    <row r="4" spans="1:8">
      <c r="A4" s="102" t="s">
        <v>125</v>
      </c>
      <c r="B4" s="15" t="s">
        <v>126</v>
      </c>
      <c r="C4" s="11"/>
      <c r="D4" s="12">
        <v>346.10090770151999</v>
      </c>
      <c r="E4" s="13"/>
      <c r="F4" s="13"/>
      <c r="G4" s="13"/>
      <c r="H4" s="14"/>
    </row>
    <row r="5" spans="1:8">
      <c r="A5" s="102"/>
      <c r="B5" s="15" t="s">
        <v>127</v>
      </c>
      <c r="C5" s="10"/>
      <c r="D5" s="12">
        <v>21.494491845544999</v>
      </c>
      <c r="E5" s="13"/>
      <c r="F5" s="13"/>
      <c r="G5" s="13"/>
      <c r="H5" s="16"/>
    </row>
    <row r="6" spans="1:8">
      <c r="A6" s="103"/>
      <c r="B6" s="15" t="s">
        <v>128</v>
      </c>
      <c r="C6" s="10"/>
      <c r="D6" s="12">
        <v>0</v>
      </c>
      <c r="E6" s="13"/>
      <c r="F6" s="13"/>
      <c r="G6" s="13"/>
      <c r="H6" s="16"/>
    </row>
    <row r="7" spans="1:8">
      <c r="A7" s="103"/>
      <c r="B7" s="15" t="s">
        <v>129</v>
      </c>
      <c r="C7" s="10"/>
      <c r="D7" s="12">
        <v>0</v>
      </c>
      <c r="E7" s="13"/>
      <c r="F7" s="13"/>
      <c r="G7" s="13"/>
      <c r="H7" s="16"/>
    </row>
    <row r="8" spans="1:8">
      <c r="A8" s="98" t="s">
        <v>42</v>
      </c>
      <c r="B8" s="99"/>
      <c r="C8" s="102" t="s">
        <v>42</v>
      </c>
      <c r="D8" s="17">
        <v>367.59539954706003</v>
      </c>
      <c r="E8" s="13">
        <v>0.98</v>
      </c>
      <c r="F8" s="13" t="s">
        <v>130</v>
      </c>
      <c r="G8" s="17">
        <v>375.09734647659002</v>
      </c>
      <c r="H8" s="16"/>
    </row>
    <row r="9" spans="1:8">
      <c r="A9" s="104">
        <v>1</v>
      </c>
      <c r="B9" s="15" t="s">
        <v>126</v>
      </c>
      <c r="C9" s="102"/>
      <c r="D9" s="17">
        <v>346.10090770151999</v>
      </c>
      <c r="E9" s="13"/>
      <c r="F9" s="13"/>
      <c r="G9" s="13"/>
      <c r="H9" s="103" t="s">
        <v>131</v>
      </c>
    </row>
    <row r="10" spans="1:8">
      <c r="A10" s="102"/>
      <c r="B10" s="15" t="s">
        <v>127</v>
      </c>
      <c r="C10" s="102"/>
      <c r="D10" s="17">
        <v>21.494491845544999</v>
      </c>
      <c r="E10" s="13"/>
      <c r="F10" s="13"/>
      <c r="G10" s="13"/>
      <c r="H10" s="103"/>
    </row>
    <row r="11" spans="1:8">
      <c r="A11" s="102"/>
      <c r="B11" s="15" t="s">
        <v>128</v>
      </c>
      <c r="C11" s="102"/>
      <c r="D11" s="17">
        <v>0</v>
      </c>
      <c r="E11" s="13"/>
      <c r="F11" s="13"/>
      <c r="G11" s="13"/>
      <c r="H11" s="103"/>
    </row>
    <row r="12" spans="1:8">
      <c r="A12" s="102"/>
      <c r="B12" s="15" t="s">
        <v>129</v>
      </c>
      <c r="C12" s="102"/>
      <c r="D12" s="17">
        <v>0</v>
      </c>
      <c r="E12" s="13"/>
      <c r="F12" s="13"/>
      <c r="G12" s="13"/>
      <c r="H12" s="103"/>
    </row>
    <row r="13" spans="1:8">
      <c r="A13" s="102" t="s">
        <v>132</v>
      </c>
      <c r="B13" s="15" t="s">
        <v>126</v>
      </c>
      <c r="C13" s="10"/>
      <c r="D13" s="12">
        <v>346.10090770151999</v>
      </c>
      <c r="E13" s="13"/>
      <c r="F13" s="13"/>
      <c r="G13" s="13"/>
      <c r="H13" s="16"/>
    </row>
    <row r="14" spans="1:8">
      <c r="A14" s="102"/>
      <c r="B14" s="15" t="s">
        <v>127</v>
      </c>
      <c r="C14" s="10"/>
      <c r="D14" s="12">
        <v>21.494491845544999</v>
      </c>
      <c r="E14" s="13"/>
      <c r="F14" s="13"/>
      <c r="G14" s="13"/>
      <c r="H14" s="16"/>
    </row>
    <row r="15" spans="1:8">
      <c r="A15" s="102"/>
      <c r="B15" s="15" t="s">
        <v>128</v>
      </c>
      <c r="C15" s="10"/>
      <c r="D15" s="12">
        <v>0</v>
      </c>
      <c r="E15" s="13"/>
      <c r="F15" s="13"/>
      <c r="G15" s="13"/>
      <c r="H15" s="16"/>
    </row>
    <row r="16" spans="1:8">
      <c r="A16" s="102"/>
      <c r="B16" s="15" t="s">
        <v>129</v>
      </c>
      <c r="C16" s="10"/>
      <c r="D16" s="12">
        <v>18.606824468679001</v>
      </c>
      <c r="E16" s="13"/>
      <c r="F16" s="13"/>
      <c r="G16" s="13"/>
      <c r="H16" s="16"/>
    </row>
    <row r="17" spans="1:8">
      <c r="A17" s="98" t="s">
        <v>105</v>
      </c>
      <c r="B17" s="99"/>
      <c r="C17" s="102" t="s">
        <v>42</v>
      </c>
      <c r="D17" s="17">
        <v>18.606824468679001</v>
      </c>
      <c r="E17" s="13">
        <v>0.98</v>
      </c>
      <c r="F17" s="13" t="s">
        <v>130</v>
      </c>
      <c r="G17" s="17">
        <v>18.986555580285</v>
      </c>
      <c r="H17" s="16"/>
    </row>
    <row r="18" spans="1:8">
      <c r="A18" s="104">
        <v>1</v>
      </c>
      <c r="B18" s="15" t="s">
        <v>126</v>
      </c>
      <c r="C18" s="102"/>
      <c r="D18" s="17">
        <v>0</v>
      </c>
      <c r="E18" s="13"/>
      <c r="F18" s="13"/>
      <c r="G18" s="13"/>
      <c r="H18" s="103" t="s">
        <v>131</v>
      </c>
    </row>
    <row r="19" spans="1:8">
      <c r="A19" s="102"/>
      <c r="B19" s="15" t="s">
        <v>127</v>
      </c>
      <c r="C19" s="102"/>
      <c r="D19" s="17">
        <v>0</v>
      </c>
      <c r="E19" s="13"/>
      <c r="F19" s="13"/>
      <c r="G19" s="13"/>
      <c r="H19" s="103"/>
    </row>
    <row r="20" spans="1:8">
      <c r="A20" s="102"/>
      <c r="B20" s="15" t="s">
        <v>128</v>
      </c>
      <c r="C20" s="102"/>
      <c r="D20" s="17">
        <v>0</v>
      </c>
      <c r="E20" s="13"/>
      <c r="F20" s="13"/>
      <c r="G20" s="13"/>
      <c r="H20" s="103"/>
    </row>
    <row r="21" spans="1:8">
      <c r="A21" s="102"/>
      <c r="B21" s="15" t="s">
        <v>129</v>
      </c>
      <c r="C21" s="102"/>
      <c r="D21" s="17">
        <v>18.606824468679001</v>
      </c>
      <c r="E21" s="13"/>
      <c r="F21" s="13"/>
      <c r="G21" s="13"/>
      <c r="H21" s="103"/>
    </row>
    <row r="22" spans="1:8" ht="24.6">
      <c r="A22" s="100" t="s">
        <v>107</v>
      </c>
      <c r="B22" s="97"/>
      <c r="C22" s="10"/>
      <c r="D22" s="12">
        <v>326.11064889521998</v>
      </c>
      <c r="E22" s="13"/>
      <c r="F22" s="13"/>
      <c r="G22" s="13"/>
      <c r="H22" s="16"/>
    </row>
    <row r="23" spans="1:8">
      <c r="A23" s="102" t="s">
        <v>133</v>
      </c>
      <c r="B23" s="15" t="s">
        <v>126</v>
      </c>
      <c r="C23" s="10"/>
      <c r="D23" s="12">
        <v>0</v>
      </c>
      <c r="E23" s="13"/>
      <c r="F23" s="13"/>
      <c r="G23" s="13"/>
      <c r="H23" s="16"/>
    </row>
    <row r="24" spans="1:8">
      <c r="A24" s="102"/>
      <c r="B24" s="15" t="s">
        <v>127</v>
      </c>
      <c r="C24" s="10"/>
      <c r="D24" s="12">
        <v>0</v>
      </c>
      <c r="E24" s="13"/>
      <c r="F24" s="13"/>
      <c r="G24" s="13"/>
      <c r="H24" s="16"/>
    </row>
    <row r="25" spans="1:8">
      <c r="A25" s="102"/>
      <c r="B25" s="15" t="s">
        <v>128</v>
      </c>
      <c r="C25" s="10"/>
      <c r="D25" s="12">
        <v>0</v>
      </c>
      <c r="E25" s="13"/>
      <c r="F25" s="13"/>
      <c r="G25" s="13"/>
      <c r="H25" s="16"/>
    </row>
    <row r="26" spans="1:8">
      <c r="A26" s="102"/>
      <c r="B26" s="15" t="s">
        <v>129</v>
      </c>
      <c r="C26" s="10"/>
      <c r="D26" s="12">
        <v>26.986648895224</v>
      </c>
      <c r="E26" s="13"/>
      <c r="F26" s="13"/>
      <c r="G26" s="13"/>
      <c r="H26" s="16"/>
    </row>
    <row r="27" spans="1:8">
      <c r="A27" s="98" t="s">
        <v>107</v>
      </c>
      <c r="B27" s="99"/>
      <c r="C27" s="102" t="s">
        <v>42</v>
      </c>
      <c r="D27" s="17">
        <v>26.986648895224</v>
      </c>
      <c r="E27" s="13">
        <v>0.98</v>
      </c>
      <c r="F27" s="13" t="s">
        <v>130</v>
      </c>
      <c r="G27" s="17">
        <v>27.537396831860999</v>
      </c>
      <c r="H27" s="16"/>
    </row>
    <row r="28" spans="1:8">
      <c r="A28" s="104">
        <v>1</v>
      </c>
      <c r="B28" s="15" t="s">
        <v>126</v>
      </c>
      <c r="C28" s="102"/>
      <c r="D28" s="17">
        <v>0</v>
      </c>
      <c r="E28" s="13"/>
      <c r="F28" s="13"/>
      <c r="G28" s="13"/>
      <c r="H28" s="103" t="s">
        <v>131</v>
      </c>
    </row>
    <row r="29" spans="1:8">
      <c r="A29" s="102"/>
      <c r="B29" s="15" t="s">
        <v>127</v>
      </c>
      <c r="C29" s="102"/>
      <c r="D29" s="17">
        <v>0</v>
      </c>
      <c r="E29" s="13"/>
      <c r="F29" s="13"/>
      <c r="G29" s="13"/>
      <c r="H29" s="103"/>
    </row>
    <row r="30" spans="1:8">
      <c r="A30" s="102"/>
      <c r="B30" s="15" t="s">
        <v>128</v>
      </c>
      <c r="C30" s="102"/>
      <c r="D30" s="17">
        <v>0</v>
      </c>
      <c r="E30" s="13"/>
      <c r="F30" s="13"/>
      <c r="G30" s="13"/>
      <c r="H30" s="103"/>
    </row>
    <row r="31" spans="1:8">
      <c r="A31" s="102"/>
      <c r="B31" s="15" t="s">
        <v>129</v>
      </c>
      <c r="C31" s="102"/>
      <c r="D31" s="17">
        <v>26.986648895224</v>
      </c>
      <c r="E31" s="13"/>
      <c r="F31" s="13"/>
      <c r="G31" s="13"/>
      <c r="H31" s="103"/>
    </row>
    <row r="32" spans="1:8">
      <c r="A32" s="102" t="s">
        <v>134</v>
      </c>
      <c r="B32" s="15" t="s">
        <v>126</v>
      </c>
      <c r="C32" s="10"/>
      <c r="D32" s="12">
        <v>0</v>
      </c>
      <c r="E32" s="13"/>
      <c r="F32" s="13"/>
      <c r="G32" s="13"/>
      <c r="H32" s="16"/>
    </row>
    <row r="33" spans="1:8">
      <c r="A33" s="102"/>
      <c r="B33" s="15" t="s">
        <v>127</v>
      </c>
      <c r="C33" s="10"/>
      <c r="D33" s="12">
        <v>0</v>
      </c>
      <c r="E33" s="13"/>
      <c r="F33" s="13"/>
      <c r="G33" s="13"/>
      <c r="H33" s="16"/>
    </row>
    <row r="34" spans="1:8">
      <c r="A34" s="102"/>
      <c r="B34" s="15" t="s">
        <v>128</v>
      </c>
      <c r="C34" s="10"/>
      <c r="D34" s="12">
        <v>0</v>
      </c>
      <c r="E34" s="13"/>
      <c r="F34" s="13"/>
      <c r="G34" s="13"/>
      <c r="H34" s="16"/>
    </row>
    <row r="35" spans="1:8">
      <c r="A35" s="102"/>
      <c r="B35" s="15" t="s">
        <v>129</v>
      </c>
      <c r="C35" s="10"/>
      <c r="D35" s="12">
        <v>326.11064889521998</v>
      </c>
      <c r="E35" s="13"/>
      <c r="F35" s="13"/>
      <c r="G35" s="13"/>
      <c r="H35" s="16"/>
    </row>
    <row r="36" spans="1:8">
      <c r="A36" s="98" t="s">
        <v>107</v>
      </c>
      <c r="B36" s="99"/>
      <c r="C36" s="102" t="s">
        <v>43</v>
      </c>
      <c r="D36" s="17">
        <v>299.12400000000002</v>
      </c>
      <c r="E36" s="13">
        <v>1</v>
      </c>
      <c r="F36" s="13" t="s">
        <v>135</v>
      </c>
      <c r="G36" s="17">
        <v>299.12400000000002</v>
      </c>
      <c r="H36" s="16"/>
    </row>
    <row r="37" spans="1:8">
      <c r="A37" s="104">
        <v>1</v>
      </c>
      <c r="B37" s="15" t="s">
        <v>126</v>
      </c>
      <c r="C37" s="102"/>
      <c r="D37" s="17">
        <v>0</v>
      </c>
      <c r="E37" s="13"/>
      <c r="F37" s="13"/>
      <c r="G37" s="13"/>
      <c r="H37" s="103" t="s">
        <v>136</v>
      </c>
    </row>
    <row r="38" spans="1:8">
      <c r="A38" s="102"/>
      <c r="B38" s="15" t="s">
        <v>127</v>
      </c>
      <c r="C38" s="102"/>
      <c r="D38" s="17">
        <v>0</v>
      </c>
      <c r="E38" s="13"/>
      <c r="F38" s="13"/>
      <c r="G38" s="13"/>
      <c r="H38" s="103"/>
    </row>
    <row r="39" spans="1:8">
      <c r="A39" s="102"/>
      <c r="B39" s="15" t="s">
        <v>128</v>
      </c>
      <c r="C39" s="102"/>
      <c r="D39" s="17">
        <v>0</v>
      </c>
      <c r="E39" s="13"/>
      <c r="F39" s="13"/>
      <c r="G39" s="13"/>
      <c r="H39" s="103"/>
    </row>
    <row r="40" spans="1:8">
      <c r="A40" s="102"/>
      <c r="B40" s="15" t="s">
        <v>129</v>
      </c>
      <c r="C40" s="102"/>
      <c r="D40" s="17">
        <v>299.12400000000002</v>
      </c>
      <c r="E40" s="13"/>
      <c r="F40" s="13"/>
      <c r="G40" s="13"/>
      <c r="H40" s="103"/>
    </row>
    <row r="41" spans="1:8" ht="24.6">
      <c r="A41" s="100"/>
      <c r="B41" s="97"/>
      <c r="C41" s="10"/>
      <c r="D41" s="12">
        <v>7359.65</v>
      </c>
      <c r="E41" s="13"/>
      <c r="F41" s="13"/>
      <c r="G41" s="13"/>
      <c r="H41" s="16"/>
    </row>
    <row r="42" spans="1:8">
      <c r="A42" s="102" t="s">
        <v>137</v>
      </c>
      <c r="B42" s="15" t="s">
        <v>126</v>
      </c>
      <c r="C42" s="10"/>
      <c r="D42" s="12">
        <v>6768.75</v>
      </c>
      <c r="E42" s="13"/>
      <c r="F42" s="13"/>
      <c r="G42" s="13"/>
      <c r="H42" s="16"/>
    </row>
    <row r="43" spans="1:8">
      <c r="A43" s="102"/>
      <c r="B43" s="15" t="s">
        <v>127</v>
      </c>
      <c r="C43" s="10"/>
      <c r="D43" s="12">
        <v>590.9</v>
      </c>
      <c r="E43" s="13"/>
      <c r="F43" s="13"/>
      <c r="G43" s="13"/>
      <c r="H43" s="16"/>
    </row>
    <row r="44" spans="1:8">
      <c r="A44" s="102"/>
      <c r="B44" s="15" t="s">
        <v>128</v>
      </c>
      <c r="C44" s="10"/>
      <c r="D44" s="12">
        <v>0</v>
      </c>
      <c r="E44" s="13"/>
      <c r="F44" s="13"/>
      <c r="G44" s="13"/>
      <c r="H44" s="16"/>
    </row>
    <row r="45" spans="1:8">
      <c r="A45" s="102"/>
      <c r="B45" s="15" t="s">
        <v>129</v>
      </c>
      <c r="C45" s="10"/>
      <c r="D45" s="12">
        <v>0</v>
      </c>
      <c r="E45" s="13"/>
      <c r="F45" s="13"/>
      <c r="G45" s="13"/>
      <c r="H45" s="16"/>
    </row>
    <row r="46" spans="1:8">
      <c r="A46" s="98" t="s">
        <v>115</v>
      </c>
      <c r="B46" s="99"/>
      <c r="C46" s="102" t="s">
        <v>138</v>
      </c>
      <c r="D46" s="17">
        <v>7359.65</v>
      </c>
      <c r="E46" s="13">
        <v>95</v>
      </c>
      <c r="F46" s="13" t="s">
        <v>135</v>
      </c>
      <c r="G46" s="17">
        <v>77.47</v>
      </c>
      <c r="H46" s="16"/>
    </row>
    <row r="47" spans="1:8">
      <c r="A47" s="104">
        <v>1</v>
      </c>
      <c r="B47" s="15" t="s">
        <v>126</v>
      </c>
      <c r="C47" s="102"/>
      <c r="D47" s="17">
        <v>6768.75</v>
      </c>
      <c r="E47" s="13"/>
      <c r="F47" s="13"/>
      <c r="G47" s="13"/>
      <c r="H47" s="103" t="s">
        <v>45</v>
      </c>
    </row>
    <row r="48" spans="1:8">
      <c r="A48" s="102"/>
      <c r="B48" s="15" t="s">
        <v>127</v>
      </c>
      <c r="C48" s="102"/>
      <c r="D48" s="17">
        <v>590.9</v>
      </c>
      <c r="E48" s="13"/>
      <c r="F48" s="13"/>
      <c r="G48" s="13"/>
      <c r="H48" s="103"/>
    </row>
    <row r="49" spans="1:8">
      <c r="A49" s="102"/>
      <c r="B49" s="15" t="s">
        <v>128</v>
      </c>
      <c r="C49" s="102"/>
      <c r="D49" s="17">
        <v>0</v>
      </c>
      <c r="E49" s="13"/>
      <c r="F49" s="13"/>
      <c r="G49" s="13"/>
      <c r="H49" s="103"/>
    </row>
    <row r="50" spans="1:8">
      <c r="A50" s="102"/>
      <c r="B50" s="15" t="s">
        <v>129</v>
      </c>
      <c r="C50" s="102"/>
      <c r="D50" s="17">
        <v>0</v>
      </c>
      <c r="E50" s="13"/>
      <c r="F50" s="13"/>
      <c r="G50" s="13"/>
      <c r="H50" s="103"/>
    </row>
    <row r="51" spans="1:8" ht="24.6">
      <c r="A51" s="100" t="s">
        <v>82</v>
      </c>
      <c r="B51" s="97"/>
      <c r="C51" s="10"/>
      <c r="D51" s="12">
        <v>845.02499999999998</v>
      </c>
      <c r="E51" s="13"/>
      <c r="F51" s="13"/>
      <c r="G51" s="13"/>
      <c r="H51" s="16"/>
    </row>
    <row r="52" spans="1:8">
      <c r="A52" s="102" t="s">
        <v>139</v>
      </c>
      <c r="B52" s="15" t="s">
        <v>126</v>
      </c>
      <c r="C52" s="10"/>
      <c r="D52" s="12">
        <v>0</v>
      </c>
      <c r="E52" s="13"/>
      <c r="F52" s="13"/>
      <c r="G52" s="13"/>
      <c r="H52" s="16"/>
    </row>
    <row r="53" spans="1:8">
      <c r="A53" s="102"/>
      <c r="B53" s="15" t="s">
        <v>127</v>
      </c>
      <c r="C53" s="10"/>
      <c r="D53" s="12">
        <v>0</v>
      </c>
      <c r="E53" s="13"/>
      <c r="F53" s="13"/>
      <c r="G53" s="13"/>
      <c r="H53" s="16"/>
    </row>
    <row r="54" spans="1:8">
      <c r="A54" s="102"/>
      <c r="B54" s="15" t="s">
        <v>128</v>
      </c>
      <c r="C54" s="10"/>
      <c r="D54" s="12">
        <v>0</v>
      </c>
      <c r="E54" s="13"/>
      <c r="F54" s="13"/>
      <c r="G54" s="13"/>
      <c r="H54" s="16"/>
    </row>
    <row r="55" spans="1:8">
      <c r="A55" s="102"/>
      <c r="B55" s="15" t="s">
        <v>129</v>
      </c>
      <c r="C55" s="10"/>
      <c r="D55" s="12">
        <v>845.02499999999998</v>
      </c>
      <c r="E55" s="13"/>
      <c r="F55" s="13"/>
      <c r="G55" s="13"/>
      <c r="H55" s="16"/>
    </row>
    <row r="56" spans="1:8">
      <c r="A56" s="98" t="s">
        <v>82</v>
      </c>
      <c r="B56" s="99"/>
      <c r="C56" s="102" t="s">
        <v>138</v>
      </c>
      <c r="D56" s="17">
        <v>845.02499999999998</v>
      </c>
      <c r="E56" s="13">
        <v>95</v>
      </c>
      <c r="F56" s="13" t="s">
        <v>135</v>
      </c>
      <c r="G56" s="17">
        <v>8.8949999999999996</v>
      </c>
      <c r="H56" s="16"/>
    </row>
    <row r="57" spans="1:8">
      <c r="A57" s="104">
        <v>1</v>
      </c>
      <c r="B57" s="15" t="s">
        <v>126</v>
      </c>
      <c r="C57" s="102"/>
      <c r="D57" s="17">
        <v>0</v>
      </c>
      <c r="E57" s="13"/>
      <c r="F57" s="13"/>
      <c r="G57" s="13"/>
      <c r="H57" s="103" t="s">
        <v>45</v>
      </c>
    </row>
    <row r="58" spans="1:8">
      <c r="A58" s="102"/>
      <c r="B58" s="15" t="s">
        <v>127</v>
      </c>
      <c r="C58" s="102"/>
      <c r="D58" s="17">
        <v>0</v>
      </c>
      <c r="E58" s="13"/>
      <c r="F58" s="13"/>
      <c r="G58" s="13"/>
      <c r="H58" s="103"/>
    </row>
    <row r="59" spans="1:8">
      <c r="A59" s="102"/>
      <c r="B59" s="15" t="s">
        <v>128</v>
      </c>
      <c r="C59" s="102"/>
      <c r="D59" s="17">
        <v>0</v>
      </c>
      <c r="E59" s="13"/>
      <c r="F59" s="13"/>
      <c r="G59" s="13"/>
      <c r="H59" s="103"/>
    </row>
    <row r="60" spans="1:8">
      <c r="A60" s="102"/>
      <c r="B60" s="15" t="s">
        <v>129</v>
      </c>
      <c r="C60" s="102"/>
      <c r="D60" s="17">
        <v>845.02499999999998</v>
      </c>
      <c r="E60" s="13"/>
      <c r="F60" s="13"/>
      <c r="G60" s="13"/>
      <c r="H60" s="103"/>
    </row>
    <row r="61" spans="1:8" ht="24.6">
      <c r="A61" s="100" t="s">
        <v>140</v>
      </c>
      <c r="B61" s="97"/>
      <c r="C61" s="10"/>
      <c r="D61" s="12">
        <v>2912.319</v>
      </c>
      <c r="E61" s="13"/>
      <c r="F61" s="13"/>
      <c r="G61" s="13"/>
      <c r="H61" s="16"/>
    </row>
    <row r="62" spans="1:8">
      <c r="A62" s="102" t="s">
        <v>141</v>
      </c>
      <c r="B62" s="15" t="s">
        <v>126</v>
      </c>
      <c r="C62" s="10"/>
      <c r="D62" s="12">
        <v>440.38900000000001</v>
      </c>
      <c r="E62" s="13"/>
      <c r="F62" s="13"/>
      <c r="G62" s="13"/>
      <c r="H62" s="16"/>
    </row>
    <row r="63" spans="1:8">
      <c r="A63" s="102"/>
      <c r="B63" s="15" t="s">
        <v>127</v>
      </c>
      <c r="C63" s="10"/>
      <c r="D63" s="12">
        <v>15.47</v>
      </c>
      <c r="E63" s="13"/>
      <c r="F63" s="13"/>
      <c r="G63" s="13"/>
      <c r="H63" s="16"/>
    </row>
    <row r="64" spans="1:8">
      <c r="A64" s="102"/>
      <c r="B64" s="15" t="s">
        <v>128</v>
      </c>
      <c r="C64" s="10"/>
      <c r="D64" s="12">
        <v>2456.46</v>
      </c>
      <c r="E64" s="13"/>
      <c r="F64" s="13"/>
      <c r="G64" s="13"/>
      <c r="H64" s="16"/>
    </row>
    <row r="65" spans="1:8">
      <c r="A65" s="102"/>
      <c r="B65" s="15" t="s">
        <v>129</v>
      </c>
      <c r="C65" s="10"/>
      <c r="D65" s="12">
        <v>0</v>
      </c>
      <c r="E65" s="13"/>
      <c r="F65" s="13"/>
      <c r="G65" s="13"/>
      <c r="H65" s="16"/>
    </row>
    <row r="66" spans="1:8">
      <c r="A66" s="98" t="s">
        <v>142</v>
      </c>
      <c r="B66" s="99"/>
      <c r="C66" s="102" t="s">
        <v>43</v>
      </c>
      <c r="D66" s="17">
        <v>2912.319</v>
      </c>
      <c r="E66" s="13">
        <v>1</v>
      </c>
      <c r="F66" s="13" t="s">
        <v>135</v>
      </c>
      <c r="G66" s="17">
        <v>2912.319</v>
      </c>
      <c r="H66" s="16"/>
    </row>
    <row r="67" spans="1:8">
      <c r="A67" s="104">
        <v>1</v>
      </c>
      <c r="B67" s="15" t="s">
        <v>126</v>
      </c>
      <c r="C67" s="102"/>
      <c r="D67" s="17">
        <v>440.38900000000001</v>
      </c>
      <c r="E67" s="13"/>
      <c r="F67" s="13"/>
      <c r="G67" s="13"/>
      <c r="H67" s="103" t="s">
        <v>136</v>
      </c>
    </row>
    <row r="68" spans="1:8">
      <c r="A68" s="102"/>
      <c r="B68" s="15" t="s">
        <v>127</v>
      </c>
      <c r="C68" s="102"/>
      <c r="D68" s="17">
        <v>15.47</v>
      </c>
      <c r="E68" s="13"/>
      <c r="F68" s="13"/>
      <c r="G68" s="13"/>
      <c r="H68" s="103"/>
    </row>
    <row r="69" spans="1:8">
      <c r="A69" s="102"/>
      <c r="B69" s="15" t="s">
        <v>128</v>
      </c>
      <c r="C69" s="102"/>
      <c r="D69" s="17">
        <v>2456.46</v>
      </c>
      <c r="E69" s="13"/>
      <c r="F69" s="13"/>
      <c r="G69" s="13"/>
      <c r="H69" s="103"/>
    </row>
    <row r="70" spans="1:8">
      <c r="A70" s="102"/>
      <c r="B70" s="15" t="s">
        <v>129</v>
      </c>
      <c r="C70" s="102"/>
      <c r="D70" s="17">
        <v>0</v>
      </c>
      <c r="E70" s="13"/>
      <c r="F70" s="13"/>
      <c r="G70" s="13"/>
      <c r="H70" s="103"/>
    </row>
    <row r="71" spans="1:8" ht="24.6">
      <c r="A71" s="100" t="s">
        <v>143</v>
      </c>
      <c r="B71" s="97"/>
      <c r="C71" s="10"/>
      <c r="D71" s="12">
        <v>74.099999999999994</v>
      </c>
      <c r="E71" s="13"/>
      <c r="F71" s="13"/>
      <c r="G71" s="13"/>
      <c r="H71" s="16"/>
    </row>
    <row r="72" spans="1:8">
      <c r="A72" s="102" t="s">
        <v>144</v>
      </c>
      <c r="B72" s="15" t="s">
        <v>126</v>
      </c>
      <c r="C72" s="10"/>
      <c r="D72" s="12">
        <v>0</v>
      </c>
      <c r="E72" s="13"/>
      <c r="F72" s="13"/>
      <c r="G72" s="13"/>
      <c r="H72" s="16"/>
    </row>
    <row r="73" spans="1:8">
      <c r="A73" s="102"/>
      <c r="B73" s="15" t="s">
        <v>127</v>
      </c>
      <c r="C73" s="10"/>
      <c r="D73" s="12">
        <v>0</v>
      </c>
      <c r="E73" s="13"/>
      <c r="F73" s="13"/>
      <c r="G73" s="13"/>
      <c r="H73" s="16"/>
    </row>
    <row r="74" spans="1:8">
      <c r="A74" s="102"/>
      <c r="B74" s="15" t="s">
        <v>128</v>
      </c>
      <c r="C74" s="10"/>
      <c r="D74" s="12">
        <v>0</v>
      </c>
      <c r="E74" s="13"/>
      <c r="F74" s="13"/>
      <c r="G74" s="13"/>
      <c r="H74" s="16"/>
    </row>
    <row r="75" spans="1:8">
      <c r="A75" s="102"/>
      <c r="B75" s="15" t="s">
        <v>129</v>
      </c>
      <c r="C75" s="10"/>
      <c r="D75" s="12">
        <v>74.099999999999994</v>
      </c>
      <c r="E75" s="13"/>
      <c r="F75" s="13"/>
      <c r="G75" s="13"/>
      <c r="H75" s="16"/>
    </row>
    <row r="76" spans="1:8">
      <c r="A76" s="98" t="s">
        <v>145</v>
      </c>
      <c r="B76" s="99"/>
      <c r="C76" s="102" t="s">
        <v>43</v>
      </c>
      <c r="D76" s="17">
        <v>74.099999999999994</v>
      </c>
      <c r="E76" s="13">
        <v>1</v>
      </c>
      <c r="F76" s="13" t="s">
        <v>135</v>
      </c>
      <c r="G76" s="17">
        <v>74.099999999999994</v>
      </c>
      <c r="H76" s="16"/>
    </row>
    <row r="77" spans="1:8">
      <c r="A77" s="104">
        <v>1</v>
      </c>
      <c r="B77" s="15" t="s">
        <v>126</v>
      </c>
      <c r="C77" s="102"/>
      <c r="D77" s="17">
        <v>0</v>
      </c>
      <c r="E77" s="13"/>
      <c r="F77" s="13"/>
      <c r="G77" s="13"/>
      <c r="H77" s="103" t="s">
        <v>136</v>
      </c>
    </row>
    <row r="78" spans="1:8">
      <c r="A78" s="102"/>
      <c r="B78" s="15" t="s">
        <v>127</v>
      </c>
      <c r="C78" s="102"/>
      <c r="D78" s="17">
        <v>0</v>
      </c>
      <c r="E78" s="13"/>
      <c r="F78" s="13"/>
      <c r="G78" s="13"/>
      <c r="H78" s="103"/>
    </row>
    <row r="79" spans="1:8">
      <c r="A79" s="102"/>
      <c r="B79" s="15" t="s">
        <v>128</v>
      </c>
      <c r="C79" s="102"/>
      <c r="D79" s="17">
        <v>0</v>
      </c>
      <c r="E79" s="13"/>
      <c r="F79" s="13"/>
      <c r="G79" s="13"/>
      <c r="H79" s="103"/>
    </row>
    <row r="80" spans="1:8">
      <c r="A80" s="102"/>
      <c r="B80" s="15" t="s">
        <v>129</v>
      </c>
      <c r="C80" s="102"/>
      <c r="D80" s="17">
        <v>74.099999999999994</v>
      </c>
      <c r="E80" s="13"/>
      <c r="F80" s="13"/>
      <c r="G80" s="13"/>
      <c r="H80" s="103"/>
    </row>
    <row r="81" spans="1:8">
      <c r="A81" s="18"/>
      <c r="C81" s="18"/>
      <c r="D81" s="7"/>
      <c r="E81" s="7"/>
      <c r="F81" s="7"/>
      <c r="G81" s="7"/>
      <c r="H81" s="19"/>
    </row>
    <row r="83" spans="1:8">
      <c r="A83" s="101" t="s">
        <v>146</v>
      </c>
      <c r="B83" s="101"/>
      <c r="C83" s="101"/>
      <c r="D83" s="101"/>
      <c r="E83" s="101"/>
      <c r="F83" s="101"/>
      <c r="G83" s="101"/>
      <c r="H83" s="101"/>
    </row>
    <row r="84" spans="1:8">
      <c r="A84" s="101" t="s">
        <v>147</v>
      </c>
      <c r="B84" s="101"/>
      <c r="C84" s="101"/>
      <c r="D84" s="101"/>
      <c r="E84" s="101"/>
      <c r="F84" s="101"/>
      <c r="G84" s="101"/>
      <c r="H84" s="101"/>
    </row>
  </sheetData>
  <mergeCells count="48">
    <mergeCell ref="C56:C60"/>
    <mergeCell ref="C66:C70"/>
    <mergeCell ref="C76:C80"/>
    <mergeCell ref="H9:H12"/>
    <mergeCell ref="H18:H21"/>
    <mergeCell ref="H28:H31"/>
    <mergeCell ref="H37:H40"/>
    <mergeCell ref="H47:H50"/>
    <mergeCell ref="H57:H60"/>
    <mergeCell ref="H67:H70"/>
    <mergeCell ref="H77:H80"/>
    <mergeCell ref="C8:C12"/>
    <mergeCell ref="C17:C21"/>
    <mergeCell ref="C27:C31"/>
    <mergeCell ref="C36:C40"/>
    <mergeCell ref="C46:C50"/>
    <mergeCell ref="A84:H84"/>
    <mergeCell ref="A4:A7"/>
    <mergeCell ref="A9:A12"/>
    <mergeCell ref="A13:A16"/>
    <mergeCell ref="A18:A21"/>
    <mergeCell ref="A23:A26"/>
    <mergeCell ref="A28:A31"/>
    <mergeCell ref="A32:A35"/>
    <mergeCell ref="A37:A40"/>
    <mergeCell ref="A42:A45"/>
    <mergeCell ref="A47:A50"/>
    <mergeCell ref="A52:A55"/>
    <mergeCell ref="A57:A60"/>
    <mergeCell ref="A62:A65"/>
    <mergeCell ref="A67:A70"/>
    <mergeCell ref="A72:A75"/>
    <mergeCell ref="A61:B61"/>
    <mergeCell ref="A66:B66"/>
    <mergeCell ref="A71:B71"/>
    <mergeCell ref="A76:B76"/>
    <mergeCell ref="A83:H83"/>
    <mergeCell ref="A77:A80"/>
    <mergeCell ref="A36:B36"/>
    <mergeCell ref="A41:B41"/>
    <mergeCell ref="A46:B46"/>
    <mergeCell ref="A51:B51"/>
    <mergeCell ref="A56:B56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activeCell="H6" sqref="H6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43.5546875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5" t="s">
        <v>148</v>
      </c>
      <c r="B1" s="105"/>
      <c r="C1" s="105"/>
      <c r="D1" s="105"/>
      <c r="E1" s="105"/>
      <c r="F1" s="105"/>
      <c r="G1" s="105"/>
      <c r="H1" s="105"/>
    </row>
    <row r="3" spans="1:8" ht="44.25" customHeight="1">
      <c r="A3" s="2" t="s">
        <v>149</v>
      </c>
      <c r="B3" s="2" t="s">
        <v>150</v>
      </c>
      <c r="C3" s="2" t="s">
        <v>151</v>
      </c>
      <c r="D3" s="2" t="s">
        <v>152</v>
      </c>
      <c r="E3" s="2" t="s">
        <v>153</v>
      </c>
      <c r="F3" s="2" t="s">
        <v>154</v>
      </c>
      <c r="G3" s="2" t="s">
        <v>155</v>
      </c>
      <c r="H3" s="2" t="s">
        <v>156</v>
      </c>
    </row>
    <row r="4" spans="1:8" ht="39" customHeight="1">
      <c r="A4" s="3" t="s">
        <v>157</v>
      </c>
      <c r="B4" s="4" t="s">
        <v>130</v>
      </c>
      <c r="C4" s="5">
        <v>0.98</v>
      </c>
      <c r="D4" s="5">
        <v>222.07854046447</v>
      </c>
      <c r="E4" s="4">
        <v>0.4</v>
      </c>
      <c r="F4" s="3" t="s">
        <v>157</v>
      </c>
      <c r="G4" s="5">
        <v>21.763696965518001</v>
      </c>
      <c r="H4" s="6" t="s">
        <v>158</v>
      </c>
    </row>
    <row r="5" spans="1:8" ht="39" hidden="1" customHeight="1">
      <c r="A5" s="3" t="s">
        <v>159</v>
      </c>
      <c r="B5" s="4" t="s">
        <v>135</v>
      </c>
      <c r="C5" s="5">
        <v>2.2272727272727</v>
      </c>
      <c r="D5" s="5">
        <v>50.013676575223002</v>
      </c>
      <c r="E5" s="4">
        <v>6</v>
      </c>
      <c r="F5" s="3" t="s">
        <v>159</v>
      </c>
      <c r="G5" s="5">
        <v>111.39409782663</v>
      </c>
      <c r="H5" s="6"/>
    </row>
    <row r="6" spans="1:8" ht="39" customHeight="1">
      <c r="A6" s="3" t="s">
        <v>160</v>
      </c>
      <c r="B6" s="4" t="s">
        <v>135</v>
      </c>
      <c r="C6" s="5">
        <v>1</v>
      </c>
      <c r="D6" s="5">
        <v>3052.010419532</v>
      </c>
      <c r="E6" s="4" t="s">
        <v>161</v>
      </c>
      <c r="F6" s="3" t="s">
        <v>160</v>
      </c>
      <c r="G6" s="5">
        <v>3052.010419532</v>
      </c>
      <c r="H6" t="s">
        <v>162</v>
      </c>
    </row>
    <row r="7" spans="1:8" ht="39" hidden="1" customHeight="1">
      <c r="A7" s="3" t="s">
        <v>163</v>
      </c>
      <c r="B7" s="4" t="s">
        <v>135</v>
      </c>
      <c r="C7" s="5">
        <v>427.5</v>
      </c>
      <c r="D7" s="5">
        <v>4.8225376529421</v>
      </c>
      <c r="E7" s="4"/>
      <c r="F7" s="4"/>
      <c r="G7" s="5">
        <v>2061.6348466326999</v>
      </c>
      <c r="H7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C58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8" t="s">
        <v>165</v>
      </c>
      <c r="B13" s="88"/>
      <c r="C13" s="88"/>
      <c r="D13" s="88"/>
      <c r="E13" s="88"/>
      <c r="F13" s="88"/>
      <c r="G13" s="88"/>
      <c r="H13" s="88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5" t="s">
        <v>4</v>
      </c>
      <c r="B18" s="95" t="s">
        <v>30</v>
      </c>
      <c r="C18" s="95" t="s">
        <v>31</v>
      </c>
      <c r="D18" s="92" t="s">
        <v>32</v>
      </c>
      <c r="E18" s="93"/>
      <c r="F18" s="93"/>
      <c r="G18" s="93"/>
      <c r="H18" s="94"/>
    </row>
    <row r="19" spans="1:8" ht="94.5" customHeight="1">
      <c r="A19" s="95"/>
      <c r="B19" s="95"/>
      <c r="C19" s="95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41</v>
      </c>
      <c r="C25" s="42" t="s">
        <v>42</v>
      </c>
      <c r="D25" s="41">
        <v>346.10090770151999</v>
      </c>
      <c r="E25" s="41">
        <v>21.494491845544999</v>
      </c>
      <c r="F25" s="41">
        <v>0</v>
      </c>
      <c r="G25" s="41">
        <v>0</v>
      </c>
      <c r="H25" s="41">
        <v>367.59539954706003</v>
      </c>
    </row>
    <row r="26" spans="1:8">
      <c r="A26" s="2">
        <v>2</v>
      </c>
      <c r="B26" s="2" t="s">
        <v>41</v>
      </c>
      <c r="C26" s="42" t="s">
        <v>43</v>
      </c>
      <c r="D26" s="41">
        <v>1373.4156667254999</v>
      </c>
      <c r="E26" s="41">
        <v>3.8895111606770998</v>
      </c>
      <c r="F26" s="41">
        <v>3052.011580112</v>
      </c>
      <c r="G26" s="41">
        <v>0</v>
      </c>
      <c r="H26" s="41">
        <v>4429.3167579982</v>
      </c>
    </row>
    <row r="27" spans="1:8" ht="31.2">
      <c r="A27" s="2">
        <v>3</v>
      </c>
      <c r="B27" s="2" t="s">
        <v>44</v>
      </c>
      <c r="C27" s="42" t="s">
        <v>45</v>
      </c>
      <c r="D27" s="41">
        <v>6768.75</v>
      </c>
      <c r="E27" s="41">
        <v>590.9</v>
      </c>
      <c r="F27" s="41">
        <v>0</v>
      </c>
      <c r="G27" s="41">
        <v>0</v>
      </c>
      <c r="H27" s="41">
        <v>7359.65</v>
      </c>
    </row>
    <row r="28" spans="1:8">
      <c r="A28" s="2"/>
      <c r="B28" s="33"/>
      <c r="C28" s="33" t="s">
        <v>46</v>
      </c>
      <c r="D28" s="41">
        <v>8488.2665744269998</v>
      </c>
      <c r="E28" s="41">
        <v>616.28400300622002</v>
      </c>
      <c r="F28" s="41">
        <v>3052.011580112</v>
      </c>
      <c r="G28" s="41">
        <v>0</v>
      </c>
      <c r="H28" s="41">
        <v>12156.562157545</v>
      </c>
    </row>
    <row r="29" spans="1:8">
      <c r="A29" s="2"/>
      <c r="B29" s="33"/>
      <c r="C29" s="44" t="s">
        <v>47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48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49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50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51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52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53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54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55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56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57</v>
      </c>
      <c r="D44" s="41">
        <v>8488.2665744269998</v>
      </c>
      <c r="E44" s="41">
        <v>616.28400300622002</v>
      </c>
      <c r="F44" s="41">
        <v>3052.011580112</v>
      </c>
      <c r="G44" s="41">
        <v>0</v>
      </c>
      <c r="H44" s="41">
        <v>12156.562157545</v>
      </c>
    </row>
    <row r="45" spans="1:8">
      <c r="A45" s="2"/>
      <c r="B45" s="33"/>
      <c r="C45" s="44" t="s">
        <v>58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59</v>
      </c>
      <c r="C46" s="42" t="s">
        <v>60</v>
      </c>
      <c r="D46" s="41">
        <v>35.641994304447998</v>
      </c>
      <c r="E46" s="41">
        <v>0.51122476738957001</v>
      </c>
      <c r="F46" s="41">
        <v>0</v>
      </c>
      <c r="G46" s="41">
        <v>0</v>
      </c>
      <c r="H46" s="41">
        <v>36.153219071838002</v>
      </c>
    </row>
    <row r="47" spans="1:8" ht="31.2">
      <c r="A47" s="2">
        <v>5</v>
      </c>
      <c r="B47" s="2" t="s">
        <v>59</v>
      </c>
      <c r="C47" s="42" t="s">
        <v>61</v>
      </c>
      <c r="D47" s="41">
        <v>169.21875</v>
      </c>
      <c r="E47" s="41">
        <v>14.772500000000001</v>
      </c>
      <c r="F47" s="41">
        <v>0</v>
      </c>
      <c r="G47" s="41">
        <v>0</v>
      </c>
      <c r="H47" s="41">
        <v>183.99125000000001</v>
      </c>
    </row>
    <row r="48" spans="1:8">
      <c r="A48" s="2"/>
      <c r="B48" s="33"/>
      <c r="C48" s="33" t="s">
        <v>62</v>
      </c>
      <c r="D48" s="41">
        <v>204.86074430445001</v>
      </c>
      <c r="E48" s="41">
        <v>15.28372476739</v>
      </c>
      <c r="F48" s="41">
        <v>0</v>
      </c>
      <c r="G48" s="41">
        <v>0</v>
      </c>
      <c r="H48" s="41">
        <v>220.14446907184001</v>
      </c>
    </row>
    <row r="49" spans="1:8">
      <c r="A49" s="2"/>
      <c r="B49" s="33"/>
      <c r="C49" s="33" t="s">
        <v>63</v>
      </c>
      <c r="D49" s="41">
        <v>8693.1273187315001</v>
      </c>
      <c r="E49" s="41">
        <v>631.56772777361005</v>
      </c>
      <c r="F49" s="41">
        <v>3052.011580112</v>
      </c>
      <c r="G49" s="41">
        <v>0</v>
      </c>
      <c r="H49" s="41">
        <v>12376.706626617</v>
      </c>
    </row>
    <row r="50" spans="1:8">
      <c r="A50" s="2"/>
      <c r="B50" s="33"/>
      <c r="C50" s="33" t="s">
        <v>64</v>
      </c>
      <c r="D50" s="41"/>
      <c r="E50" s="41"/>
      <c r="F50" s="41"/>
      <c r="G50" s="41"/>
      <c r="H50" s="41"/>
    </row>
    <row r="51" spans="1:8">
      <c r="A51" s="2">
        <v>6</v>
      </c>
      <c r="B51" s="2" t="s">
        <v>65</v>
      </c>
      <c r="C51" s="48" t="s">
        <v>42</v>
      </c>
      <c r="D51" s="41">
        <v>0</v>
      </c>
      <c r="E51" s="41">
        <v>0</v>
      </c>
      <c r="F51" s="41">
        <v>0</v>
      </c>
      <c r="G51" s="41">
        <v>18.606824468679001</v>
      </c>
      <c r="H51" s="41">
        <v>18.606824468679001</v>
      </c>
    </row>
    <row r="52" spans="1:8" ht="31.2">
      <c r="A52" s="2">
        <v>7</v>
      </c>
      <c r="B52" s="2" t="s">
        <v>66</v>
      </c>
      <c r="C52" s="48" t="s">
        <v>67</v>
      </c>
      <c r="D52" s="41">
        <v>226.89062301889001</v>
      </c>
      <c r="E52" s="41">
        <v>16.483917694891002</v>
      </c>
      <c r="F52" s="41">
        <v>0</v>
      </c>
      <c r="G52" s="41">
        <v>0</v>
      </c>
      <c r="H52" s="41">
        <v>243.37454071377999</v>
      </c>
    </row>
    <row r="53" spans="1:8">
      <c r="A53" s="2">
        <v>8</v>
      </c>
      <c r="B53" s="2" t="s">
        <v>68</v>
      </c>
      <c r="C53" s="48" t="s">
        <v>69</v>
      </c>
      <c r="D53" s="41">
        <v>0</v>
      </c>
      <c r="E53" s="41">
        <v>0</v>
      </c>
      <c r="F53" s="41">
        <v>0</v>
      </c>
      <c r="G53" s="41">
        <v>40.039246718213001</v>
      </c>
      <c r="H53" s="41">
        <v>40.039246718213001</v>
      </c>
    </row>
    <row r="54" spans="1:8">
      <c r="A54" s="2">
        <v>9</v>
      </c>
      <c r="B54" s="2"/>
      <c r="C54" s="48" t="s">
        <v>70</v>
      </c>
      <c r="D54" s="41">
        <v>0</v>
      </c>
      <c r="E54" s="41">
        <v>0</v>
      </c>
      <c r="F54" s="41">
        <v>0</v>
      </c>
      <c r="G54" s="41">
        <v>8.4111154107605</v>
      </c>
      <c r="H54" s="41">
        <v>8.4111154107605</v>
      </c>
    </row>
    <row r="55" spans="1:8">
      <c r="A55" s="2">
        <v>10</v>
      </c>
      <c r="B55" s="2"/>
      <c r="C55" s="48" t="s">
        <v>71</v>
      </c>
      <c r="D55" s="41">
        <v>0</v>
      </c>
      <c r="E55" s="41">
        <v>0</v>
      </c>
      <c r="F55" s="41">
        <v>0</v>
      </c>
      <c r="G55" s="41">
        <v>11.986956316543999</v>
      </c>
      <c r="H55" s="41">
        <v>11.986956316543999</v>
      </c>
    </row>
    <row r="56" spans="1:8">
      <c r="A56" s="2">
        <v>11</v>
      </c>
      <c r="B56" s="2" t="s">
        <v>72</v>
      </c>
      <c r="C56" s="48" t="s">
        <v>43</v>
      </c>
      <c r="D56" s="41">
        <v>0</v>
      </c>
      <c r="E56" s="41">
        <v>0</v>
      </c>
      <c r="F56" s="41">
        <v>0</v>
      </c>
      <c r="G56" s="41">
        <v>69.477961458869004</v>
      </c>
      <c r="H56" s="41">
        <v>69.477961458869004</v>
      </c>
    </row>
    <row r="57" spans="1:8">
      <c r="A57" s="2"/>
      <c r="B57" s="33"/>
      <c r="C57" s="33" t="s">
        <v>73</v>
      </c>
      <c r="D57" s="41">
        <v>226.89062301889001</v>
      </c>
      <c r="E57" s="41">
        <v>16.483917694891002</v>
      </c>
      <c r="F57" s="41">
        <v>0</v>
      </c>
      <c r="G57" s="41">
        <v>148.52210437306999</v>
      </c>
      <c r="H57" s="41">
        <v>391.89664508685001</v>
      </c>
    </row>
    <row r="58" spans="1:8">
      <c r="A58" s="2"/>
      <c r="B58" s="33"/>
      <c r="C58" s="33" t="s">
        <v>74</v>
      </c>
      <c r="D58" s="41">
        <v>8920.0179417504005</v>
      </c>
      <c r="E58" s="41">
        <v>648.05164546850006</v>
      </c>
      <c r="F58" s="41">
        <v>3052.011580112</v>
      </c>
      <c r="G58" s="41">
        <v>148.52210437306999</v>
      </c>
      <c r="H58" s="41">
        <v>12768.603271704</v>
      </c>
    </row>
    <row r="59" spans="1:8" ht="31.5" customHeight="1">
      <c r="A59" s="2"/>
      <c r="B59" s="33"/>
      <c r="C59" s="33" t="s">
        <v>75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>
      <c r="A61" s="2"/>
      <c r="B61" s="33"/>
      <c r="C61" s="33" t="s">
        <v>76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>
      <c r="A62" s="2"/>
      <c r="B62" s="33"/>
      <c r="C62" s="33" t="s">
        <v>77</v>
      </c>
      <c r="D62" s="41">
        <v>8920.0179417504005</v>
      </c>
      <c r="E62" s="41">
        <v>648.05164546850006</v>
      </c>
      <c r="F62" s="41">
        <v>3052.011580112</v>
      </c>
      <c r="G62" s="41">
        <v>148.52210437306999</v>
      </c>
      <c r="H62" s="41">
        <v>12768.603271704</v>
      </c>
    </row>
    <row r="63" spans="1:8" ht="157.5" customHeight="1">
      <c r="A63" s="2"/>
      <c r="B63" s="33"/>
      <c r="C63" s="33" t="s">
        <v>78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79</v>
      </c>
      <c r="C64" s="48" t="s">
        <v>80</v>
      </c>
      <c r="D64" s="41">
        <v>0</v>
      </c>
      <c r="E64" s="41">
        <v>0</v>
      </c>
      <c r="F64" s="41">
        <v>0</v>
      </c>
      <c r="G64" s="41">
        <v>317.78155943968</v>
      </c>
      <c r="H64" s="41">
        <v>317.78155943968</v>
      </c>
    </row>
    <row r="65" spans="1:8">
      <c r="A65" s="2">
        <v>13</v>
      </c>
      <c r="B65" s="2" t="s">
        <v>81</v>
      </c>
      <c r="C65" s="48" t="s">
        <v>82</v>
      </c>
      <c r="D65" s="41">
        <v>0</v>
      </c>
      <c r="E65" s="41">
        <v>0</v>
      </c>
      <c r="F65" s="41">
        <v>0</v>
      </c>
      <c r="G65" s="41">
        <v>845.02499999999998</v>
      </c>
      <c r="H65" s="41">
        <v>845.02499999999998</v>
      </c>
    </row>
    <row r="66" spans="1:8">
      <c r="A66" s="2"/>
      <c r="B66" s="33"/>
      <c r="C66" s="33" t="s">
        <v>83</v>
      </c>
      <c r="D66" s="41">
        <v>0</v>
      </c>
      <c r="E66" s="41">
        <v>0</v>
      </c>
      <c r="F66" s="41">
        <v>0</v>
      </c>
      <c r="G66" s="41">
        <v>1162.8065594397001</v>
      </c>
      <c r="H66" s="41">
        <v>1162.8065594397001</v>
      </c>
    </row>
    <row r="67" spans="1:8">
      <c r="A67" s="2"/>
      <c r="B67" s="33"/>
      <c r="C67" s="33" t="s">
        <v>84</v>
      </c>
      <c r="D67" s="41">
        <v>8920.0179417504005</v>
      </c>
      <c r="E67" s="41">
        <v>648.05164546850006</v>
      </c>
      <c r="F67" s="41">
        <v>3052.011580112</v>
      </c>
      <c r="G67" s="41">
        <v>1311.3286638128</v>
      </c>
      <c r="H67" s="41">
        <v>13931.409831143999</v>
      </c>
    </row>
    <row r="68" spans="1:8">
      <c r="A68" s="2"/>
      <c r="B68" s="33"/>
      <c r="C68" s="33" t="s">
        <v>85</v>
      </c>
      <c r="D68" s="41"/>
      <c r="E68" s="41"/>
      <c r="F68" s="41"/>
      <c r="G68" s="41"/>
      <c r="H68" s="41"/>
    </row>
    <row r="69" spans="1:8" ht="47.25" customHeight="1">
      <c r="A69" s="2">
        <v>14</v>
      </c>
      <c r="B69" s="2" t="s">
        <v>86</v>
      </c>
      <c r="C69" s="48" t="s">
        <v>87</v>
      </c>
      <c r="D69" s="41">
        <f>D67*3%</f>
        <v>267.60053825251202</v>
      </c>
      <c r="E69" s="41">
        <f>E67*3%</f>
        <v>19.441549364055</v>
      </c>
      <c r="F69" s="41">
        <f>F67*3%</f>
        <v>91.560347403359998</v>
      </c>
      <c r="G69" s="41">
        <f>G67*3%</f>
        <v>39.339859914384</v>
      </c>
      <c r="H69" s="41">
        <f>SUM(D69:G69)</f>
        <v>417.94229493431101</v>
      </c>
    </row>
    <row r="70" spans="1:8">
      <c r="A70" s="2"/>
      <c r="B70" s="33"/>
      <c r="C70" s="33" t="s">
        <v>88</v>
      </c>
      <c r="D70" s="41">
        <f>D69</f>
        <v>267.60053825251202</v>
      </c>
      <c r="E70" s="41">
        <f>E69</f>
        <v>19.441549364055</v>
      </c>
      <c r="F70" s="41">
        <f>F69</f>
        <v>91.560347403359998</v>
      </c>
      <c r="G70" s="41">
        <f>G69</f>
        <v>39.339859914384</v>
      </c>
      <c r="H70" s="41">
        <f>SUM(D70:G70)</f>
        <v>417.94229493431101</v>
      </c>
    </row>
    <row r="71" spans="1:8">
      <c r="A71" s="2"/>
      <c r="B71" s="33"/>
      <c r="C71" s="33" t="s">
        <v>89</v>
      </c>
      <c r="D71" s="41">
        <f>D70+D67</f>
        <v>9187.6184800029096</v>
      </c>
      <c r="E71" s="41">
        <f>E70+E67</f>
        <v>667.49319483255499</v>
      </c>
      <c r="F71" s="41">
        <f>F70+F67</f>
        <v>3143.5719275153601</v>
      </c>
      <c r="G71" s="41">
        <f>G70+G67</f>
        <v>1350.6685237271799</v>
      </c>
      <c r="H71" s="41">
        <f>SUM(D71:G71)</f>
        <v>14349.352126078</v>
      </c>
    </row>
    <row r="72" spans="1:8">
      <c r="A72" s="2"/>
      <c r="B72" s="33"/>
      <c r="C72" s="33" t="s">
        <v>90</v>
      </c>
      <c r="D72" s="41"/>
      <c r="E72" s="41"/>
      <c r="F72" s="41"/>
      <c r="G72" s="41"/>
      <c r="H72" s="41"/>
    </row>
    <row r="73" spans="1:8">
      <c r="A73" s="2">
        <v>15</v>
      </c>
      <c r="B73" s="2" t="s">
        <v>91</v>
      </c>
      <c r="C73" s="48" t="s">
        <v>92</v>
      </c>
      <c r="D73" s="41">
        <f>D71*20%</f>
        <v>1837.52369600058</v>
      </c>
      <c r="E73" s="41">
        <f>E71*20%</f>
        <v>133.49863896651101</v>
      </c>
      <c r="F73" s="41">
        <f>F71*20%</f>
        <v>628.71438550307198</v>
      </c>
      <c r="G73" s="41">
        <f>G71*20%</f>
        <v>270.133704745437</v>
      </c>
      <c r="H73" s="41">
        <f>SUM(D73:G73)</f>
        <v>2869.8704252155999</v>
      </c>
    </row>
    <row r="74" spans="1:8">
      <c r="A74" s="2"/>
      <c r="B74" s="33"/>
      <c r="C74" s="33" t="s">
        <v>93</v>
      </c>
      <c r="D74" s="41">
        <f>D73</f>
        <v>1837.52369600058</v>
      </c>
      <c r="E74" s="41">
        <f>E73</f>
        <v>133.49863896651101</v>
      </c>
      <c r="F74" s="41">
        <f>F73</f>
        <v>628.71438550307198</v>
      </c>
      <c r="G74" s="41">
        <f>G73</f>
        <v>270.133704745437</v>
      </c>
      <c r="H74" s="41">
        <f>SUM(D74:G74)</f>
        <v>2869.8704252155999</v>
      </c>
    </row>
    <row r="75" spans="1:8">
      <c r="A75" s="2"/>
      <c r="B75" s="33"/>
      <c r="C75" s="33" t="s">
        <v>94</v>
      </c>
      <c r="D75" s="41">
        <f>D74+D71</f>
        <v>11025.142176003499</v>
      </c>
      <c r="E75" s="41">
        <f>E74+E71</f>
        <v>800.99183379906594</v>
      </c>
      <c r="F75" s="41">
        <f>F74+F71</f>
        <v>3772.2863130184301</v>
      </c>
      <c r="G75" s="41">
        <f>G74+G71</f>
        <v>1620.8022284726201</v>
      </c>
      <c r="H75" s="41">
        <f>SUM(D75:G75)</f>
        <v>17219.222551293598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opLeftCell="E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8" t="s">
        <v>166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99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4</v>
      </c>
      <c r="B10" s="95" t="s">
        <v>30</v>
      </c>
      <c r="C10" s="95" t="s">
        <v>100</v>
      </c>
      <c r="D10" s="92" t="s">
        <v>32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42</v>
      </c>
      <c r="D13" s="32">
        <v>346.10090770151999</v>
      </c>
      <c r="E13" s="32">
        <v>21.494491845544999</v>
      </c>
      <c r="F13" s="32">
        <v>0</v>
      </c>
      <c r="G13" s="32">
        <v>0</v>
      </c>
      <c r="H13" s="32">
        <v>367.59539954706003</v>
      </c>
      <c r="J13" s="20"/>
    </row>
    <row r="14" spans="1:14">
      <c r="A14" s="2"/>
      <c r="B14" s="33"/>
      <c r="C14" s="33" t="s">
        <v>102</v>
      </c>
      <c r="D14" s="32">
        <v>346.10090770151999</v>
      </c>
      <c r="E14" s="32">
        <v>21.494491845544999</v>
      </c>
      <c r="F14" s="32">
        <v>0</v>
      </c>
      <c r="G14" s="32">
        <v>0</v>
      </c>
      <c r="H14" s="32">
        <v>367.59539954706003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8" t="s">
        <v>167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99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4</v>
      </c>
      <c r="B10" s="95" t="s">
        <v>30</v>
      </c>
      <c r="C10" s="95" t="s">
        <v>100</v>
      </c>
      <c r="D10" s="92" t="s">
        <v>32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105</v>
      </c>
      <c r="D13" s="32">
        <v>0</v>
      </c>
      <c r="E13" s="32">
        <v>0</v>
      </c>
      <c r="F13" s="32">
        <v>0</v>
      </c>
      <c r="G13" s="32">
        <v>18.606824468679001</v>
      </c>
      <c r="H13" s="32">
        <v>18.606824468679001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18.606824468679001</v>
      </c>
      <c r="H14" s="32">
        <v>18.606824468679001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8" t="s">
        <v>168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107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4</v>
      </c>
      <c r="B10" s="95" t="s">
        <v>30</v>
      </c>
      <c r="C10" s="95" t="s">
        <v>100</v>
      </c>
      <c r="D10" s="92" t="s">
        <v>32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107</v>
      </c>
      <c r="D13" s="32">
        <v>0</v>
      </c>
      <c r="E13" s="32">
        <v>0</v>
      </c>
      <c r="F13" s="32">
        <v>0</v>
      </c>
      <c r="G13" s="32">
        <v>26.986648895224</v>
      </c>
      <c r="H13" s="32">
        <v>26.986648895224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26.986648895224</v>
      </c>
      <c r="H14" s="32">
        <v>26.986648895224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tabSelected="1" topLeftCell="D1"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8" t="s">
        <v>169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4</v>
      </c>
      <c r="B10" s="95" t="s">
        <v>30</v>
      </c>
      <c r="C10" s="95" t="s">
        <v>100</v>
      </c>
      <c r="D10" s="92" t="s">
        <v>32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43</v>
      </c>
      <c r="D13" s="32">
        <v>1373.4156667254999</v>
      </c>
      <c r="E13" s="32">
        <v>3.8895111606770998</v>
      </c>
      <c r="F13" s="32">
        <v>3052.011580112</v>
      </c>
      <c r="G13" s="32">
        <v>0</v>
      </c>
      <c r="H13" s="32">
        <v>4429.3167579982</v>
      </c>
      <c r="J13" s="20"/>
    </row>
    <row r="14" spans="1:14">
      <c r="A14" s="2"/>
      <c r="B14" s="33"/>
      <c r="C14" s="33" t="s">
        <v>102</v>
      </c>
      <c r="D14" s="32">
        <v>1373.4156667254999</v>
      </c>
      <c r="E14" s="32">
        <v>3.8895111606770998</v>
      </c>
      <c r="F14" s="32">
        <v>3052.011580112</v>
      </c>
      <c r="G14" s="32">
        <v>0</v>
      </c>
      <c r="H14" s="32">
        <v>4429.3167579982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8" t="s">
        <v>170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4</v>
      </c>
      <c r="B10" s="95" t="s">
        <v>30</v>
      </c>
      <c r="C10" s="95" t="s">
        <v>100</v>
      </c>
      <c r="D10" s="92" t="s">
        <v>32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112</v>
      </c>
      <c r="D13" s="32">
        <v>0</v>
      </c>
      <c r="E13" s="32">
        <v>0</v>
      </c>
      <c r="F13" s="32">
        <v>0</v>
      </c>
      <c r="G13" s="32">
        <v>69.477961458869004</v>
      </c>
      <c r="H13" s="32">
        <v>69.477961458869004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69.477961458869004</v>
      </c>
      <c r="H14" s="32">
        <v>69.477961458869004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8" t="s">
        <v>171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107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4</v>
      </c>
      <c r="B10" s="95" t="s">
        <v>30</v>
      </c>
      <c r="C10" s="95" t="s">
        <v>100</v>
      </c>
      <c r="D10" s="92" t="s">
        <v>32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107</v>
      </c>
      <c r="D13" s="32">
        <v>0</v>
      </c>
      <c r="E13" s="32">
        <v>0</v>
      </c>
      <c r="F13" s="32">
        <v>0</v>
      </c>
      <c r="G13" s="32">
        <v>291.62444384474998</v>
      </c>
      <c r="H13" s="32">
        <v>291.62444384474998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291.62444384474998</v>
      </c>
      <c r="H14" s="32">
        <v>291.62444384474998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8" t="s">
        <v>172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4</v>
      </c>
      <c r="B10" s="95" t="s">
        <v>30</v>
      </c>
      <c r="C10" s="95" t="s">
        <v>100</v>
      </c>
      <c r="D10" s="92" t="s">
        <v>32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115</v>
      </c>
      <c r="D13" s="32">
        <v>6768.75</v>
      </c>
      <c r="E13" s="32">
        <v>590.9</v>
      </c>
      <c r="F13" s="32">
        <v>0</v>
      </c>
      <c r="G13" s="32">
        <v>0</v>
      </c>
      <c r="H13" s="32">
        <v>7359.65</v>
      </c>
      <c r="J13" s="20"/>
    </row>
    <row r="14" spans="1:14">
      <c r="A14" s="2"/>
      <c r="B14" s="33"/>
      <c r="C14" s="33" t="s">
        <v>102</v>
      </c>
      <c r="D14" s="32">
        <v>6768.75</v>
      </c>
      <c r="E14" s="32">
        <v>590.9</v>
      </c>
      <c r="F14" s="32">
        <v>0</v>
      </c>
      <c r="G14" s="32">
        <v>0</v>
      </c>
      <c r="H14" s="32">
        <v>7359.65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553-02-01</vt:lpstr>
      <vt:lpstr>ОСР 553-09-01</vt:lpstr>
      <vt:lpstr>ОСР 553-12-01</vt:lpstr>
      <vt:lpstr>ОСР 553-02-01(1)</vt:lpstr>
      <vt:lpstr>ОСР 553-09-01(1)</vt:lpstr>
      <vt:lpstr>ОСР 553-12-01(1)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2025-11-12T09:58:25Z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A227BE2CA8D54BCDBDDBCABD94CF42F5_12</vt:lpwstr>
  </property>
  <property fmtid="{D5CDD505-2E9C-101B-9397-08002B2CF9AE}" pid="3" name="KSOProductBuildVer">
    <vt:lpwstr>1049-12.2.0.20795</vt:lpwstr>
  </property>
</Properties>
</file>